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8280" tabRatio="911" activeTab="0"/>
  </bookViews>
  <sheets>
    <sheet name="ROUND WIRE ELEMENT" sheetId="1" r:id="rId1"/>
    <sheet name="TAPE ELEMENT" sheetId="2" r:id="rId2"/>
    <sheet name="COILED OR SPIRAL ELEMENTS" sheetId="3" r:id="rId3"/>
    <sheet name="LENGTH OF WIRE IN COIL" sheetId="4" r:id="rId4"/>
  </sheets>
  <definedNames/>
  <calcPr fullCalcOnLoad="1"/>
</workbook>
</file>

<file path=xl/sharedStrings.xml><?xml version="1.0" encoding="utf-8"?>
<sst xmlns="http://schemas.openxmlformats.org/spreadsheetml/2006/main" count="206" uniqueCount="119">
  <si>
    <t>Suggested Surface Loading Watts/cm2</t>
  </si>
  <si>
    <t>W/cm2</t>
  </si>
  <si>
    <t>Spiral Element in free air</t>
  </si>
  <si>
    <t>4.5 - 6.0</t>
  </si>
  <si>
    <t>Oven Element(Tubular Sheathed)</t>
  </si>
  <si>
    <t>8.0 - 12.0</t>
  </si>
  <si>
    <t>Pencil Bar Element</t>
  </si>
  <si>
    <t>6.0 - 9.5</t>
  </si>
  <si>
    <t>Grill Element (Tubular Sheathed)</t>
  </si>
  <si>
    <t>15.0 - 20.0</t>
  </si>
  <si>
    <t>4.0 - 5.5</t>
  </si>
  <si>
    <t>Hotplate       (Tubular Sheathed)</t>
  </si>
  <si>
    <t>17.0 - 22.0</t>
  </si>
  <si>
    <t>Toaster Mica Wound</t>
  </si>
  <si>
    <t>3.0 - 4.0</t>
  </si>
  <si>
    <t>25.0 - 35.0</t>
  </si>
  <si>
    <t>Convector Spiral</t>
  </si>
  <si>
    <t>3.5 - 4.5</t>
  </si>
  <si>
    <t>Kettle Element(Tubular Sheathed)</t>
  </si>
  <si>
    <t>35.0 - 50.0</t>
  </si>
  <si>
    <t>Fan Heater Spiral</t>
  </si>
  <si>
    <t>9.0 - 15.0</t>
  </si>
  <si>
    <t>d</t>
  </si>
  <si>
    <t>D</t>
  </si>
  <si>
    <t>Instructions</t>
  </si>
  <si>
    <t>Band Heater - Mica Wound</t>
  </si>
  <si>
    <t>Water Immersion Heater (Tubular Sheathed)</t>
  </si>
  <si>
    <t>Appliance &amp; Element Type</t>
  </si>
  <si>
    <t>Example shown below is for a heating element using alloy RW 80 round wire operating at 700ºC.</t>
  </si>
  <si>
    <t>3.) Knowing the dimensions of your element, calculate the length of wire that may be wound round it.</t>
  </si>
  <si>
    <t>5.) From the table of 'Stock Sizes' for round wire find the wire diameter that has the closest resistance in Ohms/m.</t>
  </si>
  <si>
    <t>6.) Confirm the actual length of wire needed in the element using this 'Stock Size' wire:-</t>
  </si>
  <si>
    <t>7.) The surface area loading using the above =</t>
  </si>
  <si>
    <t>This surface area loading should fall within the range shown below for your element type. A higher value gives a hotter element.</t>
  </si>
  <si>
    <t>The surface area loading can be higher or lower if it is considered the heat transfer will be better or worse, or depending upon the importance of the element's life.</t>
  </si>
  <si>
    <t>If your calculated surface area loading is too high or low you should re-calculate changing one or more of the following:</t>
  </si>
  <si>
    <t>- The wire length and diameter</t>
  </si>
  <si>
    <t>- The grade of alloy</t>
  </si>
  <si>
    <t>Wire elements formed into a coil allow a suitable length of wire to be accommodated in a relatively short space, and also absorb the effects of thermal expansion.</t>
  </si>
  <si>
    <t xml:space="preserve">When forming the coil care must be taken not to damage the wire by nicking or abrasion.  Cleanliness of the element is also important. The maximum and minimum </t>
  </si>
  <si>
    <t>recommended ratios of inside-coil diameter to wire diameter are 6:1 and 3:1.  The length of the close wound coil may be found using the equation below.</t>
  </si>
  <si>
    <t>1.) Calculate the resistance of the heating element when it's at operating temperature and at room temperature:-</t>
  </si>
  <si>
    <t>L</t>
  </si>
  <si>
    <t>x</t>
  </si>
  <si>
    <t>where:</t>
  </si>
  <si>
    <t>2.) When this close wound coil is stretched the stretch should be about 3:1 as closer winding will result in hotter coils.</t>
  </si>
  <si>
    <t>eg. 3:1</t>
  </si>
  <si>
    <t>Example shown below is for a heating element using alloy RW 80 tape operating at 800ºC.</t>
  </si>
  <si>
    <r>
      <t>2.) We now know that the total electrical resistance for the length of tape in the element at 20</t>
    </r>
    <r>
      <rPr>
        <sz val="10"/>
        <rFont val="Arial"/>
        <family val="0"/>
      </rPr>
      <t>ºC =</t>
    </r>
  </si>
  <si>
    <t>3.) Knowing the dimensions of your element, calculate the length of tape that may be wound round it.</t>
  </si>
  <si>
    <t>4.) Calculate the electrical resistance per metre of the tape:-</t>
  </si>
  <si>
    <t>4.) Calculate the electrical resistance per metre of the wire:-</t>
  </si>
  <si>
    <t>5.) From the table of 'Stock Sizes' for tape find the tape size that has the closest resistance in Ohms/m.</t>
  </si>
  <si>
    <t>6.) Confirm the actual length of tape needed in the element using this tape 'Stock Size':-</t>
  </si>
  <si>
    <t>7.) The surface area loading using the above:-</t>
  </si>
  <si>
    <t>- The tape length and size</t>
  </si>
  <si>
    <t>To calculate how many metres of wire there are in your coiled element or resistor use the following:-</t>
  </si>
  <si>
    <t>2.) We now know that the total electrical resistance for the length of wire in the element at 20ºC =</t>
  </si>
  <si>
    <t>W/cm²</t>
  </si>
  <si>
    <r>
      <t>RED</t>
    </r>
    <r>
      <rPr>
        <sz val="10"/>
        <rFont val="Arial"/>
        <family val="2"/>
      </rPr>
      <t xml:space="preserve"> cells are automatically calculated. </t>
    </r>
  </si>
  <si>
    <r>
      <t>RED</t>
    </r>
    <r>
      <rPr>
        <sz val="10"/>
        <rFont val="Arial"/>
        <family val="0"/>
      </rPr>
      <t xml:space="preserve"> cells are automatically calculated. </t>
    </r>
  </si>
  <si>
    <t>Power</t>
  </si>
  <si>
    <t>Voltage</t>
  </si>
  <si>
    <t>Electrical</t>
  </si>
  <si>
    <t xml:space="preserve">Temperature - </t>
  </si>
  <si>
    <t>Resistance</t>
  </si>
  <si>
    <t>Factor</t>
  </si>
  <si>
    <t>Density Of Alloy</t>
  </si>
  <si>
    <t>Element</t>
  </si>
  <si>
    <t>Operating</t>
  </si>
  <si>
    <t>Temperature</t>
  </si>
  <si>
    <t>20ºC</t>
  </si>
  <si>
    <t>(Watts)</t>
  </si>
  <si>
    <t>(Volts)</t>
  </si>
  <si>
    <t>(F)</t>
  </si>
  <si>
    <t>(g/cm³)</t>
  </si>
  <si>
    <t>(Ohms)</t>
  </si>
  <si>
    <t>(microhms/cm³)</t>
  </si>
  <si>
    <t>Wire In Element</t>
  </si>
  <si>
    <t>(m)</t>
  </si>
  <si>
    <t>Wire At 20ºC</t>
  </si>
  <si>
    <t>(Ohms/m)</t>
  </si>
  <si>
    <t xml:space="preserve">'Stock Size' </t>
  </si>
  <si>
    <t>Wire Diameter</t>
  </si>
  <si>
    <t>(mm)</t>
  </si>
  <si>
    <t>Length Of Wire</t>
  </si>
  <si>
    <t>In Element</t>
  </si>
  <si>
    <t>Suggested Surface Loading Watts/cm²</t>
  </si>
  <si>
    <t>Alloy at 20ºC</t>
  </si>
  <si>
    <t>Tape In Element</t>
  </si>
  <si>
    <t>Tapee At 20ºC</t>
  </si>
  <si>
    <t>Total Length Of</t>
  </si>
  <si>
    <t>Resistance Of</t>
  </si>
  <si>
    <t>Resistivity Of</t>
  </si>
  <si>
    <t>Resistance At</t>
  </si>
  <si>
    <t>Stretch Ratio</t>
  </si>
  <si>
    <t>Wire Diameter (mm)</t>
  </si>
  <si>
    <t>Inside-Coil Diameter (mm)</t>
  </si>
  <si>
    <t>Length Of Wire (m)</t>
  </si>
  <si>
    <t>Length Of Close Wound Coil (mm)</t>
  </si>
  <si>
    <t>Length Of Stretched Coil (mm)</t>
  </si>
  <si>
    <t>Tape</t>
  </si>
  <si>
    <t>Length Of Tape</t>
  </si>
  <si>
    <t>Surface Area</t>
  </si>
  <si>
    <t>Loading</t>
  </si>
  <si>
    <t>Tape Thickness</t>
  </si>
  <si>
    <t>Tape Width</t>
  </si>
  <si>
    <t>(W/cm²)</t>
  </si>
  <si>
    <t>Wire</t>
  </si>
  <si>
    <t>Diameter 'd'</t>
  </si>
  <si>
    <t>Length of Coil</t>
  </si>
  <si>
    <t>Or Spiral</t>
  </si>
  <si>
    <t>Distance Between</t>
  </si>
  <si>
    <t>Each Coil</t>
  </si>
  <si>
    <t>In Coil</t>
  </si>
  <si>
    <t>Internal Diameter</t>
  </si>
  <si>
    <t>Of Coil 'D'</t>
  </si>
  <si>
    <r>
      <t xml:space="preserve">Enter values in the </t>
    </r>
    <r>
      <rPr>
        <b/>
        <sz val="10"/>
        <color indexed="48"/>
        <rFont val="Arial"/>
        <family val="2"/>
      </rPr>
      <t>BLUE</t>
    </r>
    <r>
      <rPr>
        <sz val="10"/>
        <rFont val="Arial"/>
        <family val="2"/>
      </rPr>
      <t xml:space="preserve"> cells.  </t>
    </r>
  </si>
  <si>
    <t xml:space="preserve">If in doubt please contact Alloy Wire International Ltd. or e-mail: sales@alloywire.com 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</si>
</sst>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0000"/>
    <numFmt numFmtId="178" formatCode="0.00000000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i/>
      <sz val="10"/>
      <color indexed="8"/>
      <name val="Arial"/>
      <family val="2"/>
    </font>
    <font>
      <sz val="9"/>
      <color indexed="9"/>
      <name val="Arial"/>
      <family val="2"/>
    </font>
    <font>
      <sz val="12"/>
      <color indexed="9"/>
      <name val="Times New Roman"/>
      <family val="1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0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2" fontId="0" fillId="33" borderId="0" xfId="0" applyNumberFormat="1" applyFont="1" applyFill="1" applyAlignment="1">
      <alignment horizontal="left" vertical="center"/>
    </xf>
    <xf numFmtId="0" fontId="1" fillId="33" borderId="0" xfId="0" applyFont="1" applyFill="1" applyAlignment="1">
      <alignment vertical="center"/>
    </xf>
    <xf numFmtId="2" fontId="0" fillId="33" borderId="0" xfId="0" applyNumberFormat="1" applyFont="1" applyFill="1" applyAlignment="1">
      <alignment vertical="center"/>
    </xf>
    <xf numFmtId="2" fontId="1" fillId="33" borderId="10" xfId="0" applyNumberFormat="1" applyFont="1" applyFill="1" applyBorder="1" applyAlignment="1">
      <alignment horizontal="center" vertical="center"/>
    </xf>
    <xf numFmtId="0" fontId="0" fillId="33" borderId="0" xfId="0" applyFont="1" applyFill="1" applyAlignment="1" quotePrefix="1">
      <alignment vertical="center"/>
    </xf>
    <xf numFmtId="1" fontId="0" fillId="33" borderId="0" xfId="0" applyNumberFormat="1" applyFont="1" applyFill="1" applyAlignment="1">
      <alignment vertical="center"/>
    </xf>
    <xf numFmtId="0" fontId="1" fillId="33" borderId="11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8" xfId="0" applyFont="1" applyFill="1" applyBorder="1" applyAlignment="1">
      <alignment horizontal="left" vertical="center"/>
    </xf>
    <xf numFmtId="0" fontId="0" fillId="33" borderId="19" xfId="0" applyFont="1" applyFill="1" applyBorder="1" applyAlignment="1">
      <alignment horizontal="left" vertical="center"/>
    </xf>
    <xf numFmtId="0" fontId="0" fillId="33" borderId="20" xfId="0" applyFont="1" applyFill="1" applyBorder="1" applyAlignment="1">
      <alignment horizontal="left" vertical="center"/>
    </xf>
    <xf numFmtId="2" fontId="1" fillId="34" borderId="21" xfId="0" applyNumberFormat="1" applyFont="1" applyFill="1" applyBorder="1" applyAlignment="1">
      <alignment horizontal="center" vertical="center"/>
    </xf>
    <xf numFmtId="2" fontId="1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2" fontId="1" fillId="34" borderId="11" xfId="0" applyNumberFormat="1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10" fillId="33" borderId="0" xfId="0" applyFont="1" applyFill="1" applyAlignment="1">
      <alignment vertical="center"/>
    </xf>
    <xf numFmtId="2" fontId="1" fillId="34" borderId="24" xfId="0" applyNumberFormat="1" applyFont="1" applyFill="1" applyBorder="1" applyAlignment="1">
      <alignment horizontal="center" vertical="center"/>
    </xf>
    <xf numFmtId="2" fontId="1" fillId="34" borderId="25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8" fillId="33" borderId="0" xfId="0" applyFont="1" applyFill="1" applyAlignment="1">
      <alignment vertical="center"/>
    </xf>
    <xf numFmtId="0" fontId="6" fillId="33" borderId="0" xfId="0" applyFont="1" applyFill="1" applyBorder="1" applyAlignment="1">
      <alignment vertical="center"/>
    </xf>
    <xf numFmtId="1" fontId="1" fillId="35" borderId="25" xfId="0" applyNumberFormat="1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vertical="center"/>
    </xf>
    <xf numFmtId="0" fontId="1" fillId="33" borderId="28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vertical="center"/>
    </xf>
    <xf numFmtId="0" fontId="1" fillId="33" borderId="30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1" fillId="33" borderId="0" xfId="0" applyFont="1" applyFill="1" applyBorder="1" applyAlignment="1">
      <alignment horizontal="center" vertical="center" wrapText="1"/>
    </xf>
    <xf numFmtId="0" fontId="1" fillId="33" borderId="33" xfId="0" applyFont="1" applyFill="1" applyBorder="1" applyAlignment="1">
      <alignment horizontal="center" vertical="center"/>
    </xf>
    <xf numFmtId="2" fontId="1" fillId="34" borderId="22" xfId="0" applyNumberFormat="1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/>
    </xf>
    <xf numFmtId="0" fontId="1" fillId="33" borderId="34" xfId="0" applyFont="1" applyFill="1" applyBorder="1" applyAlignment="1" quotePrefix="1">
      <alignment horizontal="center" vertical="center"/>
    </xf>
    <xf numFmtId="0" fontId="1" fillId="33" borderId="35" xfId="0" applyFont="1" applyFill="1" applyBorder="1" applyAlignment="1">
      <alignment horizontal="center" vertical="center"/>
    </xf>
    <xf numFmtId="0" fontId="1" fillId="33" borderId="36" xfId="0" applyFont="1" applyFill="1" applyBorder="1" applyAlignment="1">
      <alignment horizontal="center" vertical="center"/>
    </xf>
    <xf numFmtId="0" fontId="1" fillId="33" borderId="37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/>
    </xf>
    <xf numFmtId="0" fontId="1" fillId="33" borderId="39" xfId="0" applyFont="1" applyFill="1" applyBorder="1" applyAlignment="1">
      <alignment horizontal="center" vertical="center"/>
    </xf>
    <xf numFmtId="0" fontId="1" fillId="33" borderId="40" xfId="0" applyFont="1" applyFill="1" applyBorder="1" applyAlignment="1">
      <alignment horizontal="center" vertical="center" wrapText="1"/>
    </xf>
    <xf numFmtId="0" fontId="1" fillId="33" borderId="41" xfId="0" applyFont="1" applyFill="1" applyBorder="1" applyAlignment="1">
      <alignment horizontal="center" vertical="center" wrapText="1"/>
    </xf>
    <xf numFmtId="0" fontId="1" fillId="33" borderId="42" xfId="0" applyFont="1" applyFill="1" applyBorder="1" applyAlignment="1">
      <alignment horizontal="center" vertical="center" wrapText="1"/>
    </xf>
    <xf numFmtId="0" fontId="1" fillId="33" borderId="43" xfId="0" applyFont="1" applyFill="1" applyBorder="1" applyAlignment="1">
      <alignment horizontal="center" vertical="center"/>
    </xf>
    <xf numFmtId="0" fontId="1" fillId="33" borderId="44" xfId="0" applyFont="1" applyFill="1" applyBorder="1" applyAlignment="1">
      <alignment horizontal="center" vertical="center"/>
    </xf>
    <xf numFmtId="0" fontId="1" fillId="33" borderId="45" xfId="0" applyFont="1" applyFill="1" applyBorder="1" applyAlignment="1">
      <alignment horizontal="center" vertical="center" wrapText="1"/>
    </xf>
    <xf numFmtId="2" fontId="1" fillId="33" borderId="2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 wrapText="1"/>
    </xf>
    <xf numFmtId="0" fontId="0" fillId="33" borderId="0" xfId="0" applyFill="1" applyAlignment="1" quotePrefix="1">
      <alignment vertical="center"/>
    </xf>
    <xf numFmtId="0" fontId="1" fillId="33" borderId="22" xfId="0" applyFont="1" applyFill="1" applyBorder="1" applyAlignment="1">
      <alignment horizontal="left" vertical="center"/>
    </xf>
    <xf numFmtId="0" fontId="0" fillId="33" borderId="23" xfId="0" applyFont="1" applyFill="1" applyBorder="1" applyAlignment="1">
      <alignment horizontal="left" vertical="center"/>
    </xf>
    <xf numFmtId="0" fontId="0" fillId="33" borderId="22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 wrapText="1"/>
    </xf>
    <xf numFmtId="0" fontId="1" fillId="33" borderId="46" xfId="0" applyFont="1" applyFill="1" applyBorder="1" applyAlignment="1">
      <alignment horizontal="center" vertical="center" wrapText="1"/>
    </xf>
    <xf numFmtId="0" fontId="1" fillId="33" borderId="47" xfId="0" applyFont="1" applyFill="1" applyBorder="1" applyAlignment="1">
      <alignment horizontal="center" vertical="center" wrapText="1"/>
    </xf>
    <xf numFmtId="0" fontId="1" fillId="33" borderId="48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 wrapText="1"/>
    </xf>
    <xf numFmtId="0" fontId="1" fillId="33" borderId="33" xfId="0" applyFont="1" applyFill="1" applyBorder="1" applyAlignment="1">
      <alignment horizontal="center" vertical="center" wrapText="1"/>
    </xf>
    <xf numFmtId="0" fontId="1" fillId="33" borderId="39" xfId="0" applyFont="1" applyFill="1" applyBorder="1" applyAlignment="1">
      <alignment horizontal="center" vertical="center" wrapText="1"/>
    </xf>
    <xf numFmtId="0" fontId="1" fillId="33" borderId="49" xfId="0" applyFont="1" applyFill="1" applyBorder="1" applyAlignment="1">
      <alignment horizontal="center" vertical="center"/>
    </xf>
    <xf numFmtId="0" fontId="1" fillId="33" borderId="50" xfId="0" applyFont="1" applyFill="1" applyBorder="1" applyAlignment="1">
      <alignment horizontal="center" vertical="center" wrapText="1"/>
    </xf>
    <xf numFmtId="2" fontId="1" fillId="34" borderId="10" xfId="0" applyNumberFormat="1" applyFont="1" applyFill="1" applyBorder="1" applyAlignment="1">
      <alignment horizontal="center" vertical="center"/>
    </xf>
    <xf numFmtId="0" fontId="1" fillId="36" borderId="24" xfId="0" applyFont="1" applyFill="1" applyBorder="1" applyAlignment="1">
      <alignment horizontal="center" vertical="center"/>
    </xf>
    <xf numFmtId="0" fontId="1" fillId="36" borderId="32" xfId="0" applyFont="1" applyFill="1" applyBorder="1" applyAlignment="1">
      <alignment horizontal="center" vertical="center"/>
    </xf>
    <xf numFmtId="175" fontId="1" fillId="36" borderId="32" xfId="0" applyNumberFormat="1" applyFont="1" applyFill="1" applyBorder="1" applyAlignment="1">
      <alignment horizontal="center" vertical="center"/>
    </xf>
    <xf numFmtId="0" fontId="1" fillId="36" borderId="25" xfId="0" applyFont="1" applyFill="1" applyBorder="1" applyAlignment="1">
      <alignment horizontal="center" vertical="center"/>
    </xf>
    <xf numFmtId="0" fontId="1" fillId="36" borderId="22" xfId="0" applyFont="1" applyFill="1" applyBorder="1" applyAlignment="1">
      <alignment horizontal="center" vertical="center"/>
    </xf>
    <xf numFmtId="0" fontId="1" fillId="36" borderId="21" xfId="0" applyFont="1" applyFill="1" applyBorder="1" applyAlignment="1">
      <alignment horizontal="center" vertical="center"/>
    </xf>
    <xf numFmtId="0" fontId="1" fillId="36" borderId="51" xfId="0" applyFont="1" applyFill="1" applyBorder="1" applyAlignment="1">
      <alignment horizontal="center" vertical="center"/>
    </xf>
    <xf numFmtId="0" fontId="1" fillId="36" borderId="52" xfId="0" applyFont="1" applyFill="1" applyBorder="1" applyAlignment="1">
      <alignment horizontal="center" vertical="center"/>
    </xf>
    <xf numFmtId="2" fontId="1" fillId="36" borderId="53" xfId="0" applyNumberFormat="1" applyFont="1" applyFill="1" applyBorder="1" applyAlignment="1">
      <alignment horizontal="center" vertical="center"/>
    </xf>
    <xf numFmtId="175" fontId="1" fillId="36" borderId="22" xfId="0" applyNumberFormat="1" applyFont="1" applyFill="1" applyBorder="1" applyAlignment="1">
      <alignment horizontal="center" vertical="center"/>
    </xf>
    <xf numFmtId="2" fontId="1" fillId="36" borderId="21" xfId="0" applyNumberFormat="1" applyFont="1" applyFill="1" applyBorder="1" applyAlignment="1">
      <alignment horizontal="center" vertical="center"/>
    </xf>
    <xf numFmtId="0" fontId="1" fillId="36" borderId="54" xfId="0" applyFont="1" applyFill="1" applyBorder="1" applyAlignment="1">
      <alignment horizontal="center" vertical="center"/>
    </xf>
    <xf numFmtId="0" fontId="1" fillId="36" borderId="55" xfId="0" applyFont="1" applyFill="1" applyBorder="1" applyAlignment="1">
      <alignment horizontal="center" vertical="center"/>
    </xf>
    <xf numFmtId="175" fontId="1" fillId="36" borderId="25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wmf" /><Relationship Id="rId3" Type="http://schemas.openxmlformats.org/officeDocument/2006/relationships/image" Target="../media/image4.png" /><Relationship Id="rId4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png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0</xdr:row>
      <xdr:rowOff>76200</xdr:rowOff>
    </xdr:from>
    <xdr:to>
      <xdr:col>2</xdr:col>
      <xdr:colOff>609600</xdr:colOff>
      <xdr:row>4</xdr:row>
      <xdr:rowOff>123825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76200"/>
          <a:ext cx="16287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0</xdr:row>
      <xdr:rowOff>76200</xdr:rowOff>
    </xdr:from>
    <xdr:to>
      <xdr:col>2</xdr:col>
      <xdr:colOff>609600</xdr:colOff>
      <xdr:row>4</xdr:row>
      <xdr:rowOff>123825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76200"/>
          <a:ext cx="16287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14</xdr:row>
      <xdr:rowOff>0</xdr:rowOff>
    </xdr:from>
    <xdr:to>
      <xdr:col>3</xdr:col>
      <xdr:colOff>133350</xdr:colOff>
      <xdr:row>20</xdr:row>
      <xdr:rowOff>66675</xdr:rowOff>
    </xdr:to>
    <xdr:pic>
      <xdr:nvPicPr>
        <xdr:cNvPr id="1" name="Picture 2" descr="spiral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3467100"/>
          <a:ext cx="1952625" cy="1552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</xdr:col>
      <xdr:colOff>533400</xdr:colOff>
      <xdr:row>18</xdr:row>
      <xdr:rowOff>0</xdr:rowOff>
    </xdr:from>
    <xdr:to>
      <xdr:col>4</xdr:col>
      <xdr:colOff>923925</xdr:colOff>
      <xdr:row>20</xdr:row>
      <xdr:rowOff>57150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4457700"/>
          <a:ext cx="1323975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9525</xdr:rowOff>
    </xdr:from>
    <xdr:to>
      <xdr:col>3</xdr:col>
      <xdr:colOff>523875</xdr:colOff>
      <xdr:row>30</xdr:row>
      <xdr:rowOff>66675</xdr:rowOff>
    </xdr:to>
    <xdr:pic>
      <xdr:nvPicPr>
        <xdr:cNvPr id="3" name="Picture 4" descr="spiral_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8625" y="5953125"/>
          <a:ext cx="2381250" cy="1543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390525</xdr:colOff>
      <xdr:row>0</xdr:row>
      <xdr:rowOff>76200</xdr:rowOff>
    </xdr:from>
    <xdr:to>
      <xdr:col>2</xdr:col>
      <xdr:colOff>609600</xdr:colOff>
      <xdr:row>4</xdr:row>
      <xdr:rowOff>123825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0525" y="76200"/>
          <a:ext cx="16287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12</xdr:row>
      <xdr:rowOff>0</xdr:rowOff>
    </xdr:from>
    <xdr:to>
      <xdr:col>4</xdr:col>
      <xdr:colOff>38100</xdr:colOff>
      <xdr:row>12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2971800"/>
          <a:ext cx="800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12</xdr:row>
      <xdr:rowOff>9525</xdr:rowOff>
    </xdr:from>
    <xdr:to>
      <xdr:col>3</xdr:col>
      <xdr:colOff>266700</xdr:colOff>
      <xdr:row>17</xdr:row>
      <xdr:rowOff>190500</xdr:rowOff>
    </xdr:to>
    <xdr:pic>
      <xdr:nvPicPr>
        <xdr:cNvPr id="2" name="Picture 3" descr="spiral_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2981325"/>
          <a:ext cx="2190750" cy="1419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390525</xdr:colOff>
      <xdr:row>0</xdr:row>
      <xdr:rowOff>76200</xdr:rowOff>
    </xdr:from>
    <xdr:to>
      <xdr:col>2</xdr:col>
      <xdr:colOff>609600</xdr:colOff>
      <xdr:row>4</xdr:row>
      <xdr:rowOff>123825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0525" y="76200"/>
          <a:ext cx="16287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Q53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6.421875" style="1" customWidth="1"/>
    <col min="2" max="16" width="14.7109375" style="1" customWidth="1"/>
    <col min="17" max="16384" width="9.140625" style="1" customWidth="1"/>
  </cols>
  <sheetData>
    <row r="1" ht="19.5" customHeight="1"/>
    <row r="2" ht="19.5" customHeight="1"/>
    <row r="3" ht="19.5" customHeight="1"/>
    <row r="4" ht="19.5" customHeight="1"/>
    <row r="5" ht="19.5" customHeight="1"/>
    <row r="6" ht="19.5" customHeight="1">
      <c r="B6" s="2" t="s">
        <v>24</v>
      </c>
    </row>
    <row r="7" spans="2:5" ht="19.5" customHeight="1">
      <c r="B7" s="1" t="s">
        <v>117</v>
      </c>
      <c r="E7" s="25"/>
    </row>
    <row r="8" spans="2:5" ht="19.5" customHeight="1">
      <c r="B8" s="30" t="s">
        <v>59</v>
      </c>
      <c r="E8" s="25"/>
    </row>
    <row r="9" ht="19.5" customHeight="1">
      <c r="B9" s="1" t="s">
        <v>118</v>
      </c>
    </row>
    <row r="10" ht="19.5" customHeight="1"/>
    <row r="11" ht="19.5" customHeight="1">
      <c r="B11" s="2" t="s">
        <v>28</v>
      </c>
    </row>
    <row r="12" ht="19.5" customHeight="1">
      <c r="B12" s="1" t="s">
        <v>41</v>
      </c>
    </row>
    <row r="13" ht="19.5" customHeight="1" thickBot="1"/>
    <row r="14" spans="2:8" ht="19.5" customHeight="1">
      <c r="B14" s="58" t="s">
        <v>61</v>
      </c>
      <c r="C14" s="59" t="s">
        <v>62</v>
      </c>
      <c r="D14" s="59" t="s">
        <v>63</v>
      </c>
      <c r="E14" s="59" t="s">
        <v>64</v>
      </c>
      <c r="F14" s="66" t="s">
        <v>67</v>
      </c>
      <c r="G14" s="58" t="s">
        <v>68</v>
      </c>
      <c r="H14" s="60" t="s">
        <v>68</v>
      </c>
    </row>
    <row r="15" spans="2:8" ht="19.5" customHeight="1">
      <c r="B15" s="61"/>
      <c r="C15" s="51"/>
      <c r="D15" s="51" t="s">
        <v>93</v>
      </c>
      <c r="E15" s="51" t="s">
        <v>65</v>
      </c>
      <c r="F15" s="67"/>
      <c r="G15" s="61" t="s">
        <v>94</v>
      </c>
      <c r="H15" s="62" t="s">
        <v>94</v>
      </c>
    </row>
    <row r="16" spans="2:8" ht="19.5" customHeight="1">
      <c r="B16" s="61"/>
      <c r="C16" s="51"/>
      <c r="D16" s="51" t="s">
        <v>88</v>
      </c>
      <c r="E16" s="51" t="s">
        <v>66</v>
      </c>
      <c r="F16" s="67"/>
      <c r="G16" s="61" t="s">
        <v>69</v>
      </c>
      <c r="H16" s="62" t="s">
        <v>71</v>
      </c>
    </row>
    <row r="17" spans="2:8" ht="19.5" customHeight="1">
      <c r="B17" s="61"/>
      <c r="C17" s="51"/>
      <c r="D17" s="51"/>
      <c r="E17" s="51"/>
      <c r="F17" s="67"/>
      <c r="G17" s="61" t="s">
        <v>70</v>
      </c>
      <c r="H17" s="62"/>
    </row>
    <row r="18" spans="2:17" ht="19.5" customHeight="1" thickBot="1">
      <c r="B18" s="63" t="s">
        <v>72</v>
      </c>
      <c r="C18" s="64" t="s">
        <v>73</v>
      </c>
      <c r="D18" s="64" t="s">
        <v>77</v>
      </c>
      <c r="E18" s="64" t="s">
        <v>74</v>
      </c>
      <c r="F18" s="68" t="s">
        <v>75</v>
      </c>
      <c r="G18" s="63" t="s">
        <v>76</v>
      </c>
      <c r="H18" s="65" t="s">
        <v>76</v>
      </c>
      <c r="J18" s="50"/>
      <c r="K18" s="50"/>
      <c r="L18" s="50"/>
      <c r="M18" s="50"/>
      <c r="N18" s="50"/>
      <c r="O18" s="50"/>
      <c r="P18" s="50"/>
      <c r="Q18" s="25"/>
    </row>
    <row r="19" spans="1:17" ht="19.5" customHeight="1" thickBot="1">
      <c r="A19" s="24"/>
      <c r="B19" s="87">
        <v>750</v>
      </c>
      <c r="C19" s="88">
        <v>240</v>
      </c>
      <c r="D19" s="88">
        <v>108</v>
      </c>
      <c r="E19" s="89">
        <v>1.47</v>
      </c>
      <c r="F19" s="90">
        <v>8.25</v>
      </c>
      <c r="G19" s="31">
        <f>(C19*C19)/B19</f>
        <v>76.8</v>
      </c>
      <c r="H19" s="32">
        <f>G19/E19</f>
        <v>52.244897959183675</v>
      </c>
      <c r="J19" s="25"/>
      <c r="K19" s="25"/>
      <c r="L19" s="25"/>
      <c r="M19" s="25"/>
      <c r="N19" s="25"/>
      <c r="O19" s="25"/>
      <c r="P19" s="25"/>
      <c r="Q19" s="25"/>
    </row>
    <row r="20" spans="10:17" ht="19.5" customHeight="1">
      <c r="J20" s="25"/>
      <c r="K20" s="25"/>
      <c r="L20" s="25"/>
      <c r="M20" s="25"/>
      <c r="N20" s="25"/>
      <c r="O20" s="25"/>
      <c r="P20" s="25"/>
      <c r="Q20" s="25"/>
    </row>
    <row r="21" spans="2:17" ht="19.5" customHeight="1">
      <c r="B21" s="1" t="s">
        <v>57</v>
      </c>
      <c r="H21" s="3">
        <f>H19</f>
        <v>52.244897959183675</v>
      </c>
      <c r="J21" s="25"/>
      <c r="K21" s="25"/>
      <c r="L21" s="25"/>
      <c r="M21" s="25"/>
      <c r="N21" s="25"/>
      <c r="O21" s="25"/>
      <c r="P21" s="25"/>
      <c r="Q21" s="25"/>
    </row>
    <row r="22" spans="2:17" ht="19.5" customHeight="1">
      <c r="B22" s="1" t="s">
        <v>29</v>
      </c>
      <c r="H22" s="3"/>
      <c r="J22" s="25"/>
      <c r="K22" s="25"/>
      <c r="L22" s="25"/>
      <c r="M22" s="25"/>
      <c r="N22" s="25"/>
      <c r="O22" s="25"/>
      <c r="P22" s="25"/>
      <c r="Q22" s="25"/>
    </row>
    <row r="23" spans="2:8" ht="19.5" customHeight="1">
      <c r="B23" s="1" t="s">
        <v>51</v>
      </c>
      <c r="H23" s="3"/>
    </row>
    <row r="24" ht="19.5" customHeight="1" thickBot="1">
      <c r="H24" s="3"/>
    </row>
    <row r="25" spans="2:8" ht="19.5" customHeight="1">
      <c r="B25" s="53" t="s">
        <v>91</v>
      </c>
      <c r="C25" s="53" t="s">
        <v>92</v>
      </c>
      <c r="H25" s="3"/>
    </row>
    <row r="26" spans="2:8" ht="19.5" customHeight="1">
      <c r="B26" s="56" t="s">
        <v>78</v>
      </c>
      <c r="C26" s="54" t="s">
        <v>80</v>
      </c>
      <c r="H26" s="3"/>
    </row>
    <row r="27" spans="2:7" ht="19.5" customHeight="1" thickBot="1">
      <c r="B27" s="55" t="s">
        <v>79</v>
      </c>
      <c r="C27" s="55" t="s">
        <v>81</v>
      </c>
      <c r="D27" s="25"/>
      <c r="F27" s="3"/>
      <c r="G27" s="3"/>
    </row>
    <row r="28" spans="1:7" ht="19.5" customHeight="1" thickBot="1">
      <c r="A28" s="24"/>
      <c r="B28" s="91">
        <v>9</v>
      </c>
      <c r="C28" s="52">
        <f>H19/B28</f>
        <v>5.804988662131519</v>
      </c>
      <c r="F28" s="3"/>
      <c r="G28" s="3"/>
    </row>
    <row r="29" ht="19.5" customHeight="1">
      <c r="H29" s="3"/>
    </row>
    <row r="30" spans="2:8" ht="19.5" customHeight="1">
      <c r="B30" s="1" t="s">
        <v>30</v>
      </c>
      <c r="H30" s="3"/>
    </row>
    <row r="31" spans="2:8" ht="19.5" customHeight="1">
      <c r="B31" s="1" t="s">
        <v>31</v>
      </c>
      <c r="H31" s="3"/>
    </row>
    <row r="32" ht="19.5" customHeight="1" thickBot="1">
      <c r="H32" s="3"/>
    </row>
    <row r="33" spans="2:8" ht="19.5" customHeight="1">
      <c r="B33" s="57" t="s">
        <v>82</v>
      </c>
      <c r="C33" s="53" t="s">
        <v>85</v>
      </c>
      <c r="H33" s="3"/>
    </row>
    <row r="34" spans="2:8" ht="19.5" customHeight="1">
      <c r="B34" s="54" t="s">
        <v>83</v>
      </c>
      <c r="C34" s="54" t="s">
        <v>86</v>
      </c>
      <c r="H34" s="3"/>
    </row>
    <row r="35" spans="2:8" ht="19.5" customHeight="1" thickBot="1">
      <c r="B35" s="27" t="s">
        <v>84</v>
      </c>
      <c r="C35" s="27" t="s">
        <v>79</v>
      </c>
      <c r="H35" s="3"/>
    </row>
    <row r="36" spans="1:9" ht="19.5" customHeight="1" thickBot="1">
      <c r="A36" s="24"/>
      <c r="B36" s="92">
        <v>0.416</v>
      </c>
      <c r="C36" s="22">
        <f>H19/(D19/((3.142*B36*B36)/4)*0.01)</f>
        <v>6.575866388510958</v>
      </c>
      <c r="D36" s="4"/>
      <c r="H36" s="5"/>
      <c r="I36" s="5"/>
    </row>
    <row r="37" ht="19.5" customHeight="1" thickBot="1"/>
    <row r="38" spans="2:7" ht="19.5" customHeight="1" thickBot="1">
      <c r="B38" s="1" t="s">
        <v>32</v>
      </c>
      <c r="E38" s="26">
        <f>B19/(C36*B36*31.416)</f>
        <v>8.726981675899836</v>
      </c>
      <c r="F38" s="6" t="s">
        <v>58</v>
      </c>
      <c r="G38" s="23"/>
    </row>
    <row r="39" ht="19.5" customHeight="1"/>
    <row r="40" ht="19.5" customHeight="1">
      <c r="B40" s="1" t="s">
        <v>33</v>
      </c>
    </row>
    <row r="41" ht="19.5" customHeight="1">
      <c r="B41" s="1" t="s">
        <v>34</v>
      </c>
    </row>
    <row r="42" ht="19.5" customHeight="1">
      <c r="B42" s="1" t="s">
        <v>35</v>
      </c>
    </row>
    <row r="43" ht="19.5" customHeight="1">
      <c r="E43" s="7" t="s">
        <v>36</v>
      </c>
    </row>
    <row r="44" spans="5:10" ht="19.5" customHeight="1">
      <c r="E44" s="7" t="s">
        <v>37</v>
      </c>
      <c r="J44" s="8"/>
    </row>
    <row r="45" ht="19.5" customHeight="1" thickBot="1"/>
    <row r="46" spans="2:9" ht="19.5" customHeight="1" thickBot="1">
      <c r="B46" s="9" t="s">
        <v>87</v>
      </c>
      <c r="C46" s="10"/>
      <c r="D46" s="10"/>
      <c r="E46" s="10"/>
      <c r="F46" s="10"/>
      <c r="G46" s="10"/>
      <c r="H46" s="11"/>
      <c r="I46" s="13"/>
    </row>
    <row r="47" spans="2:8" ht="19.5" customHeight="1" thickBot="1">
      <c r="B47" s="12" t="s">
        <v>27</v>
      </c>
      <c r="C47" s="13"/>
      <c r="D47" s="69" t="s">
        <v>58</v>
      </c>
      <c r="E47" s="13"/>
      <c r="F47" s="13"/>
      <c r="G47" s="13"/>
      <c r="H47" s="69" t="s">
        <v>58</v>
      </c>
    </row>
    <row r="48" spans="2:8" ht="19.5" customHeight="1">
      <c r="B48" s="14" t="s">
        <v>2</v>
      </c>
      <c r="C48" s="15"/>
      <c r="D48" s="28" t="s">
        <v>3</v>
      </c>
      <c r="E48" s="14" t="s">
        <v>4</v>
      </c>
      <c r="F48" s="16"/>
      <c r="G48" s="16"/>
      <c r="H48" s="28" t="s">
        <v>5</v>
      </c>
    </row>
    <row r="49" spans="2:8" ht="19.5" customHeight="1">
      <c r="B49" s="18" t="s">
        <v>6</v>
      </c>
      <c r="C49" s="17"/>
      <c r="D49" s="28" t="s">
        <v>7</v>
      </c>
      <c r="E49" s="18" t="s">
        <v>8</v>
      </c>
      <c r="F49" s="13"/>
      <c r="G49" s="13"/>
      <c r="H49" s="28" t="s">
        <v>9</v>
      </c>
    </row>
    <row r="50" spans="2:8" ht="19.5" customHeight="1">
      <c r="B50" s="18" t="s">
        <v>25</v>
      </c>
      <c r="C50" s="17"/>
      <c r="D50" s="28" t="s">
        <v>10</v>
      </c>
      <c r="E50" s="18" t="s">
        <v>11</v>
      </c>
      <c r="F50" s="13"/>
      <c r="G50" s="13"/>
      <c r="H50" s="28" t="s">
        <v>12</v>
      </c>
    </row>
    <row r="51" spans="2:8" ht="19.5" customHeight="1">
      <c r="B51" s="18" t="s">
        <v>13</v>
      </c>
      <c r="C51" s="17"/>
      <c r="D51" s="28" t="s">
        <v>14</v>
      </c>
      <c r="E51" s="18" t="s">
        <v>26</v>
      </c>
      <c r="F51" s="13"/>
      <c r="G51" s="13"/>
      <c r="H51" s="28" t="s">
        <v>15</v>
      </c>
    </row>
    <row r="52" spans="2:8" ht="19.5" customHeight="1">
      <c r="B52" s="18" t="s">
        <v>16</v>
      </c>
      <c r="C52" s="17"/>
      <c r="D52" s="28" t="s">
        <v>17</v>
      </c>
      <c r="E52" s="18" t="s">
        <v>18</v>
      </c>
      <c r="F52" s="13"/>
      <c r="G52" s="13"/>
      <c r="H52" s="28" t="s">
        <v>19</v>
      </c>
    </row>
    <row r="53" spans="2:8" ht="19.5" customHeight="1" thickBot="1">
      <c r="B53" s="19" t="s">
        <v>20</v>
      </c>
      <c r="C53" s="20"/>
      <c r="D53" s="29" t="s">
        <v>21</v>
      </c>
      <c r="E53" s="19"/>
      <c r="F53" s="21"/>
      <c r="G53" s="21"/>
      <c r="H53" s="29"/>
    </row>
  </sheetData>
  <sheetProtection/>
  <printOptions gridLines="1"/>
  <pageMargins left="0.75" right="0.75" top="1" bottom="1" header="0.5" footer="0.5"/>
  <pageSetup horizontalDpi="300" verticalDpi="300" orientation="landscape" paperSize="9" r:id="rId2"/>
  <headerFooter alignWithMargins="0">
    <oddHeader>&amp;R&amp;D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1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6.421875" style="35" customWidth="1"/>
    <col min="2" max="10" width="14.7109375" style="35" customWidth="1"/>
    <col min="11" max="16384" width="9.140625" style="35" customWidth="1"/>
  </cols>
  <sheetData>
    <row r="1" spans="1:11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9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9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9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9.5" customHeight="1">
      <c r="A6" s="1"/>
      <c r="B6" s="2" t="s">
        <v>24</v>
      </c>
      <c r="C6" s="1"/>
      <c r="D6" s="1"/>
      <c r="E6" s="1"/>
      <c r="F6" s="1"/>
      <c r="G6" s="1"/>
      <c r="H6" s="1"/>
      <c r="I6" s="1"/>
      <c r="J6" s="1"/>
      <c r="K6" s="1"/>
    </row>
    <row r="7" spans="2:11" ht="19.5" customHeight="1">
      <c r="B7" s="1" t="s">
        <v>117</v>
      </c>
      <c r="C7" s="1"/>
      <c r="D7" s="1"/>
      <c r="E7" s="1"/>
      <c r="F7" s="1"/>
      <c r="G7" s="1"/>
      <c r="H7" s="1"/>
      <c r="I7" s="1"/>
      <c r="J7" s="1"/>
      <c r="K7" s="1"/>
    </row>
    <row r="8" spans="2:11" ht="19.5" customHeight="1">
      <c r="B8" s="30" t="s">
        <v>59</v>
      </c>
      <c r="C8" s="1"/>
      <c r="D8" s="1"/>
      <c r="E8" s="1"/>
      <c r="F8" s="1"/>
      <c r="G8" s="1"/>
      <c r="H8" s="1"/>
      <c r="I8" s="1"/>
      <c r="J8" s="1"/>
      <c r="K8" s="1"/>
    </row>
    <row r="9" spans="2:11" ht="19.5" customHeight="1">
      <c r="B9" s="1" t="s">
        <v>118</v>
      </c>
      <c r="C9" s="1"/>
      <c r="D9" s="1"/>
      <c r="E9" s="1"/>
      <c r="F9" s="1"/>
      <c r="G9" s="1"/>
      <c r="H9" s="1"/>
      <c r="I9" s="1"/>
      <c r="J9" s="1"/>
      <c r="K9" s="1"/>
    </row>
    <row r="10" spans="1:11" ht="19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9.5" customHeight="1">
      <c r="A11" s="1"/>
      <c r="B11" s="2" t="s">
        <v>47</v>
      </c>
      <c r="C11" s="1"/>
      <c r="D11" s="1"/>
      <c r="E11" s="1"/>
      <c r="F11" s="1"/>
      <c r="G11" s="1"/>
      <c r="H11" s="1"/>
      <c r="I11" s="1"/>
      <c r="J11" s="1"/>
      <c r="K11" s="1"/>
    </row>
    <row r="12" spans="1:11" ht="19.5" customHeight="1">
      <c r="A12" s="1"/>
      <c r="B12" s="1" t="s">
        <v>41</v>
      </c>
      <c r="C12" s="1"/>
      <c r="D12" s="1"/>
      <c r="E12" s="1"/>
      <c r="F12" s="1"/>
      <c r="G12" s="1"/>
      <c r="H12" s="1"/>
      <c r="I12" s="1"/>
      <c r="J12" s="1"/>
      <c r="K12" s="1"/>
    </row>
    <row r="13" spans="1:11" ht="19.5" customHeight="1" thickBot="1">
      <c r="A13" s="1"/>
      <c r="B13" s="2"/>
      <c r="C13" s="1"/>
      <c r="D13" s="1"/>
      <c r="E13" s="1"/>
      <c r="F13" s="1"/>
      <c r="G13" s="1"/>
      <c r="H13" s="1"/>
      <c r="I13" s="1"/>
      <c r="J13" s="1"/>
      <c r="K13" s="1"/>
    </row>
    <row r="14" spans="1:11" ht="19.5" customHeight="1">
      <c r="A14" s="1"/>
      <c r="B14" s="58" t="s">
        <v>61</v>
      </c>
      <c r="C14" s="59" t="s">
        <v>62</v>
      </c>
      <c r="D14" s="59" t="s">
        <v>63</v>
      </c>
      <c r="E14" s="59" t="s">
        <v>64</v>
      </c>
      <c r="F14" s="60" t="s">
        <v>67</v>
      </c>
      <c r="G14" s="84" t="s">
        <v>68</v>
      </c>
      <c r="H14" s="60" t="s">
        <v>68</v>
      </c>
      <c r="I14" s="1"/>
      <c r="J14" s="1"/>
      <c r="K14" s="1"/>
    </row>
    <row r="15" spans="1:11" ht="19.5" customHeight="1">
      <c r="A15" s="1"/>
      <c r="B15" s="61"/>
      <c r="C15" s="51"/>
      <c r="D15" s="51" t="s">
        <v>93</v>
      </c>
      <c r="E15" s="51" t="s">
        <v>65</v>
      </c>
      <c r="F15" s="62"/>
      <c r="G15" s="80" t="s">
        <v>94</v>
      </c>
      <c r="H15" s="62" t="s">
        <v>94</v>
      </c>
      <c r="I15" s="1"/>
      <c r="J15" s="1"/>
      <c r="K15" s="1"/>
    </row>
    <row r="16" spans="1:11" ht="19.5" customHeight="1">
      <c r="A16" s="1"/>
      <c r="B16" s="61"/>
      <c r="C16" s="51"/>
      <c r="D16" s="51" t="s">
        <v>88</v>
      </c>
      <c r="E16" s="51" t="s">
        <v>66</v>
      </c>
      <c r="F16" s="62"/>
      <c r="G16" s="80" t="s">
        <v>69</v>
      </c>
      <c r="H16" s="62" t="s">
        <v>71</v>
      </c>
      <c r="I16" s="1"/>
      <c r="J16" s="1"/>
      <c r="K16" s="1"/>
    </row>
    <row r="17" spans="1:11" ht="19.5" customHeight="1">
      <c r="A17" s="1"/>
      <c r="B17" s="61"/>
      <c r="C17" s="51"/>
      <c r="D17" s="51"/>
      <c r="E17" s="51"/>
      <c r="F17" s="62"/>
      <c r="G17" s="80" t="s">
        <v>70</v>
      </c>
      <c r="H17" s="62"/>
      <c r="I17" s="1"/>
      <c r="J17" s="1"/>
      <c r="K17" s="1"/>
    </row>
    <row r="18" spans="1:11" ht="19.5" customHeight="1" thickBot="1">
      <c r="A18" s="1"/>
      <c r="B18" s="63" t="s">
        <v>72</v>
      </c>
      <c r="C18" s="64" t="s">
        <v>73</v>
      </c>
      <c r="D18" s="64" t="s">
        <v>77</v>
      </c>
      <c r="E18" s="64" t="s">
        <v>74</v>
      </c>
      <c r="F18" s="65" t="s">
        <v>75</v>
      </c>
      <c r="G18" s="85" t="s">
        <v>76</v>
      </c>
      <c r="H18" s="65" t="s">
        <v>76</v>
      </c>
      <c r="I18" s="1"/>
      <c r="J18" s="1"/>
      <c r="K18" s="1"/>
    </row>
    <row r="19" spans="1:10" ht="19.5" customHeight="1" thickBot="1">
      <c r="A19" s="70"/>
      <c r="B19" s="91">
        <v>600</v>
      </c>
      <c r="C19" s="91">
        <v>220</v>
      </c>
      <c r="D19" s="91">
        <v>108</v>
      </c>
      <c r="E19" s="96">
        <v>1.051</v>
      </c>
      <c r="F19" s="91">
        <v>8.31</v>
      </c>
      <c r="G19" s="86">
        <f>(C19*C19)/B19</f>
        <v>80.66666666666667</v>
      </c>
      <c r="H19" s="22">
        <f>G19/E19</f>
        <v>76.75229939739931</v>
      </c>
      <c r="I19" s="1"/>
      <c r="J19" s="1"/>
    </row>
    <row r="20" spans="1:11" ht="19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9.5" customHeight="1">
      <c r="A21" s="1"/>
      <c r="B21" s="1" t="s">
        <v>48</v>
      </c>
      <c r="C21" s="1"/>
      <c r="D21" s="1"/>
      <c r="E21" s="1"/>
      <c r="F21" s="1"/>
      <c r="G21" s="3">
        <f>H19</f>
        <v>76.75229939739931</v>
      </c>
      <c r="H21" s="1"/>
      <c r="I21" s="1"/>
      <c r="J21" s="1"/>
      <c r="K21" s="1"/>
    </row>
    <row r="22" spans="1:11" ht="19.5" customHeight="1">
      <c r="A22" s="1"/>
      <c r="B22" s="1" t="s">
        <v>49</v>
      </c>
      <c r="C22" s="1"/>
      <c r="D22" s="1"/>
      <c r="E22" s="1"/>
      <c r="F22" s="1"/>
      <c r="G22" s="3"/>
      <c r="H22" s="1"/>
      <c r="I22" s="1"/>
      <c r="J22" s="1"/>
      <c r="K22" s="1"/>
    </row>
    <row r="23" spans="1:11" ht="19.5" customHeight="1">
      <c r="A23" s="1"/>
      <c r="B23" s="1" t="s">
        <v>50</v>
      </c>
      <c r="C23" s="1"/>
      <c r="D23" s="1"/>
      <c r="E23" s="1"/>
      <c r="F23" s="1"/>
      <c r="G23" s="3"/>
      <c r="H23" s="1"/>
      <c r="I23" s="1"/>
      <c r="J23" s="1"/>
      <c r="K23" s="1"/>
    </row>
    <row r="24" spans="1:11" ht="19.5" customHeight="1" thickBot="1">
      <c r="A24" s="1"/>
      <c r="B24" s="1"/>
      <c r="C24" s="1"/>
      <c r="D24" s="1"/>
      <c r="E24" s="1"/>
      <c r="F24" s="1"/>
      <c r="G24" s="3"/>
      <c r="H24" s="1"/>
      <c r="I24" s="1"/>
      <c r="J24" s="1"/>
      <c r="K24" s="1"/>
    </row>
    <row r="25" spans="1:11" ht="19.5" customHeight="1">
      <c r="A25" s="1"/>
      <c r="B25" s="53" t="s">
        <v>91</v>
      </c>
      <c r="C25" s="53" t="s">
        <v>92</v>
      </c>
      <c r="D25" s="1"/>
      <c r="E25" s="1"/>
      <c r="F25" s="1"/>
      <c r="G25" s="3"/>
      <c r="H25" s="1"/>
      <c r="I25" s="1"/>
      <c r="J25" s="1"/>
      <c r="K25" s="1"/>
    </row>
    <row r="26" spans="1:11" ht="19.5" customHeight="1">
      <c r="A26" s="1"/>
      <c r="B26" s="56" t="s">
        <v>89</v>
      </c>
      <c r="C26" s="54" t="s">
        <v>90</v>
      </c>
      <c r="D26" s="1"/>
      <c r="E26" s="1"/>
      <c r="F26" s="1"/>
      <c r="G26" s="3"/>
      <c r="H26" s="1"/>
      <c r="I26" s="1"/>
      <c r="J26" s="1"/>
      <c r="K26" s="1"/>
    </row>
    <row r="27" spans="1:11" ht="19.5" customHeight="1" thickBot="1">
      <c r="A27" s="1"/>
      <c r="B27" s="55" t="s">
        <v>79</v>
      </c>
      <c r="C27" s="55" t="s">
        <v>81</v>
      </c>
      <c r="D27" s="1"/>
      <c r="E27" s="1"/>
      <c r="F27" s="1"/>
      <c r="G27" s="3"/>
      <c r="H27" s="1"/>
      <c r="I27" s="1"/>
      <c r="J27" s="1"/>
      <c r="K27" s="1"/>
    </row>
    <row r="28" spans="1:10" ht="19.5" customHeight="1" thickBot="1">
      <c r="A28" s="37"/>
      <c r="B28" s="92">
        <v>7</v>
      </c>
      <c r="C28" s="22">
        <f>H19/B28</f>
        <v>10.964614199628473</v>
      </c>
      <c r="D28" s="1"/>
      <c r="E28" s="1"/>
      <c r="F28" s="3"/>
      <c r="G28" s="1"/>
      <c r="H28" s="1"/>
      <c r="I28" s="1"/>
      <c r="J28" s="1"/>
    </row>
    <row r="29" spans="1:11" ht="19.5" customHeight="1">
      <c r="A29" s="25"/>
      <c r="B29" s="1"/>
      <c r="C29" s="1"/>
      <c r="D29" s="1"/>
      <c r="E29" s="1"/>
      <c r="F29" s="1"/>
      <c r="G29" s="3"/>
      <c r="H29" s="1"/>
      <c r="I29" s="1"/>
      <c r="J29" s="1"/>
      <c r="K29" s="1"/>
    </row>
    <row r="30" spans="1:11" ht="19.5" customHeight="1">
      <c r="A30" s="25"/>
      <c r="B30" s="1" t="s">
        <v>52</v>
      </c>
      <c r="C30" s="1"/>
      <c r="D30" s="1"/>
      <c r="E30" s="1"/>
      <c r="F30" s="1"/>
      <c r="G30" s="3"/>
      <c r="H30" s="1"/>
      <c r="I30" s="1"/>
      <c r="J30" s="1"/>
      <c r="K30" s="1"/>
    </row>
    <row r="31" spans="1:11" ht="19.5" customHeight="1">
      <c r="A31" s="25"/>
      <c r="B31" s="1" t="s">
        <v>53</v>
      </c>
      <c r="C31" s="1"/>
      <c r="D31" s="1"/>
      <c r="E31" s="1"/>
      <c r="F31" s="1"/>
      <c r="G31" s="3"/>
      <c r="H31" s="1"/>
      <c r="I31" s="1"/>
      <c r="J31" s="1"/>
      <c r="K31" s="1"/>
    </row>
    <row r="32" spans="1:11" ht="19.5" customHeight="1" thickBot="1">
      <c r="A32" s="25"/>
      <c r="B32" s="1"/>
      <c r="C32" s="1"/>
      <c r="D32" s="1"/>
      <c r="E32" s="1"/>
      <c r="F32" s="1"/>
      <c r="G32" s="3"/>
      <c r="H32" s="1"/>
      <c r="I32" s="1"/>
      <c r="J32" s="1"/>
      <c r="K32" s="1"/>
    </row>
    <row r="33" spans="1:11" ht="19.5" customHeight="1">
      <c r="A33" s="25"/>
      <c r="B33" s="53" t="s">
        <v>101</v>
      </c>
      <c r="C33" s="53" t="s">
        <v>102</v>
      </c>
      <c r="D33" s="1"/>
      <c r="E33" s="1"/>
      <c r="F33" s="1"/>
      <c r="G33" s="3"/>
      <c r="H33" s="1"/>
      <c r="I33" s="1"/>
      <c r="J33" s="1"/>
      <c r="K33" s="1"/>
    </row>
    <row r="34" spans="1:11" ht="19.5" customHeight="1">
      <c r="A34" s="25"/>
      <c r="B34" s="54" t="s">
        <v>65</v>
      </c>
      <c r="C34" s="54" t="s">
        <v>86</v>
      </c>
      <c r="D34" s="1"/>
      <c r="E34" s="1"/>
      <c r="F34" s="1"/>
      <c r="G34" s="3"/>
      <c r="H34" s="1"/>
      <c r="I34" s="1"/>
      <c r="J34" s="1"/>
      <c r="K34" s="1"/>
    </row>
    <row r="35" spans="1:9" ht="19.5" customHeight="1" thickBot="1">
      <c r="A35" s="25"/>
      <c r="B35" s="55" t="s">
        <v>81</v>
      </c>
      <c r="C35" s="55" t="s">
        <v>79</v>
      </c>
      <c r="D35" s="71"/>
      <c r="F35" s="1"/>
      <c r="G35" s="1"/>
      <c r="H35" s="1"/>
      <c r="I35" s="1"/>
    </row>
    <row r="36" spans="1:9" ht="19.5" customHeight="1" thickBot="1">
      <c r="A36" s="37"/>
      <c r="B36" s="97">
        <v>11.1</v>
      </c>
      <c r="C36" s="22">
        <f>H19/B36</f>
        <v>6.914621567333271</v>
      </c>
      <c r="D36" s="4"/>
      <c r="F36" s="1"/>
      <c r="G36" s="5"/>
      <c r="H36" s="5"/>
      <c r="I36" s="1"/>
    </row>
    <row r="37" spans="1:11" ht="19.5" customHeight="1">
      <c r="A37" s="25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9.5" customHeight="1">
      <c r="A38" s="1"/>
      <c r="B38" s="1" t="s">
        <v>54</v>
      </c>
      <c r="C38" s="1"/>
      <c r="D38" s="1"/>
      <c r="G38" s="1"/>
      <c r="H38" s="1"/>
      <c r="I38" s="1"/>
      <c r="J38" s="1"/>
      <c r="K38" s="1"/>
    </row>
    <row r="39" spans="1:11" ht="19.5" customHeight="1" thickBot="1">
      <c r="A39" s="1"/>
      <c r="B39" s="1"/>
      <c r="C39" s="1"/>
      <c r="D39" s="1"/>
      <c r="G39" s="1"/>
      <c r="H39" s="1"/>
      <c r="I39" s="1"/>
      <c r="J39" s="1"/>
      <c r="K39" s="1"/>
    </row>
    <row r="40" spans="1:11" ht="19.5" customHeight="1">
      <c r="A40" s="1"/>
      <c r="B40" s="58" t="s">
        <v>106</v>
      </c>
      <c r="C40" s="60" t="s">
        <v>105</v>
      </c>
      <c r="D40" s="53" t="s">
        <v>103</v>
      </c>
      <c r="G40" s="1"/>
      <c r="H40" s="1"/>
      <c r="I40" s="1"/>
      <c r="J40" s="1"/>
      <c r="K40" s="1"/>
    </row>
    <row r="41" spans="1:11" ht="19.5" customHeight="1">
      <c r="A41" s="1"/>
      <c r="B41" s="61"/>
      <c r="C41" s="62"/>
      <c r="D41" s="54" t="s">
        <v>104</v>
      </c>
      <c r="G41" s="1"/>
      <c r="H41" s="1"/>
      <c r="I41" s="1"/>
      <c r="J41" s="1"/>
      <c r="K41" s="1"/>
    </row>
    <row r="42" spans="1:7" ht="19.5" customHeight="1">
      <c r="A42" s="1"/>
      <c r="B42" s="78" t="s">
        <v>84</v>
      </c>
      <c r="C42" s="79" t="s">
        <v>84</v>
      </c>
      <c r="D42" s="77" t="s">
        <v>107</v>
      </c>
      <c r="E42" s="1"/>
      <c r="F42" s="1"/>
      <c r="G42" s="1"/>
    </row>
    <row r="43" spans="1:7" ht="19.5" customHeight="1" thickBot="1">
      <c r="A43" s="37"/>
      <c r="B43" s="98">
        <v>1.1</v>
      </c>
      <c r="C43" s="99">
        <v>0.09</v>
      </c>
      <c r="D43" s="52">
        <f>B19/(20*(B43+C43)*C36)</f>
        <v>3.6459094381554267</v>
      </c>
      <c r="E43" s="1"/>
      <c r="F43" s="1"/>
      <c r="G43" s="1"/>
    </row>
    <row r="44" spans="1:11" ht="19.5" customHeight="1">
      <c r="A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9.5" customHeight="1">
      <c r="A45" s="1"/>
      <c r="B45" s="1" t="s">
        <v>33</v>
      </c>
      <c r="C45" s="1"/>
      <c r="D45" s="1"/>
      <c r="E45" s="1"/>
      <c r="F45" s="1"/>
      <c r="G45" s="1"/>
      <c r="H45" s="1"/>
      <c r="I45" s="1"/>
      <c r="J45" s="1"/>
      <c r="K45" s="1"/>
    </row>
    <row r="46" spans="1:11" ht="19.5" customHeight="1">
      <c r="A46" s="1"/>
      <c r="B46" s="1" t="s">
        <v>34</v>
      </c>
      <c r="C46" s="1"/>
      <c r="D46" s="1"/>
      <c r="E46" s="1"/>
      <c r="F46" s="1"/>
      <c r="G46" s="1"/>
      <c r="H46" s="1"/>
      <c r="I46" s="1"/>
      <c r="J46" s="1"/>
      <c r="K46" s="1"/>
    </row>
    <row r="47" spans="1:11" ht="19.5" customHeight="1">
      <c r="A47" s="1"/>
      <c r="B47" s="1" t="s">
        <v>35</v>
      </c>
      <c r="C47" s="1"/>
      <c r="D47" s="1"/>
      <c r="E47" s="1"/>
      <c r="F47" s="1"/>
      <c r="G47" s="1"/>
      <c r="H47" s="1"/>
      <c r="I47" s="1"/>
      <c r="J47" s="1"/>
      <c r="K47" s="1"/>
    </row>
    <row r="48" spans="1:11" ht="19.5" customHeight="1">
      <c r="A48" s="1"/>
      <c r="B48" s="1"/>
      <c r="C48" s="1"/>
      <c r="D48" s="1"/>
      <c r="E48" s="7" t="s">
        <v>55</v>
      </c>
      <c r="F48" s="1"/>
      <c r="G48" s="1"/>
      <c r="H48" s="1"/>
      <c r="I48" s="1"/>
      <c r="J48" s="1"/>
      <c r="K48" s="1"/>
    </row>
    <row r="49" spans="5:11" ht="19.5" customHeight="1">
      <c r="E49" s="72" t="s">
        <v>37</v>
      </c>
      <c r="H49" s="1"/>
      <c r="I49" s="8"/>
      <c r="J49" s="1"/>
      <c r="K49" s="1"/>
    </row>
    <row r="50" spans="1:11" ht="19.5" customHeight="1" thickBo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9.5" customHeight="1" thickBot="1">
      <c r="A51" s="1"/>
      <c r="B51" s="9" t="s">
        <v>0</v>
      </c>
      <c r="C51" s="10"/>
      <c r="D51" s="10"/>
      <c r="E51" s="10"/>
      <c r="F51" s="10"/>
      <c r="G51" s="10"/>
      <c r="H51" s="11"/>
      <c r="I51" s="1"/>
      <c r="J51" s="1"/>
      <c r="K51" s="1"/>
    </row>
    <row r="52" spans="1:11" ht="19.5" customHeight="1" thickBot="1">
      <c r="A52" s="1"/>
      <c r="B52" s="12" t="s">
        <v>27</v>
      </c>
      <c r="C52" s="13"/>
      <c r="D52" s="73" t="s">
        <v>1</v>
      </c>
      <c r="E52" s="13"/>
      <c r="F52" s="13"/>
      <c r="G52" s="13"/>
      <c r="H52" s="73" t="s">
        <v>1</v>
      </c>
      <c r="I52" s="1"/>
      <c r="J52" s="1"/>
      <c r="K52" s="1"/>
    </row>
    <row r="53" spans="1:11" ht="19.5" customHeight="1">
      <c r="A53" s="1"/>
      <c r="B53" s="14" t="s">
        <v>2</v>
      </c>
      <c r="C53" s="15"/>
      <c r="D53" s="74" t="s">
        <v>3</v>
      </c>
      <c r="E53" s="14" t="s">
        <v>4</v>
      </c>
      <c r="F53" s="16"/>
      <c r="G53" s="15"/>
      <c r="H53" s="17" t="s">
        <v>5</v>
      </c>
      <c r="I53" s="1"/>
      <c r="J53" s="1"/>
      <c r="K53" s="1"/>
    </row>
    <row r="54" spans="1:11" ht="19.5" customHeight="1">
      <c r="A54" s="1"/>
      <c r="B54" s="18" t="s">
        <v>6</v>
      </c>
      <c r="C54" s="17"/>
      <c r="D54" s="74" t="s">
        <v>7</v>
      </c>
      <c r="E54" s="18" t="s">
        <v>8</v>
      </c>
      <c r="F54" s="13"/>
      <c r="G54" s="17"/>
      <c r="H54" s="17" t="s">
        <v>9</v>
      </c>
      <c r="I54" s="1"/>
      <c r="J54" s="1"/>
      <c r="K54" s="1"/>
    </row>
    <row r="55" spans="1:11" ht="19.5" customHeight="1">
      <c r="A55" s="1"/>
      <c r="B55" s="18" t="s">
        <v>25</v>
      </c>
      <c r="C55" s="17"/>
      <c r="D55" s="74" t="s">
        <v>10</v>
      </c>
      <c r="E55" s="18" t="s">
        <v>11</v>
      </c>
      <c r="F55" s="13"/>
      <c r="G55" s="17"/>
      <c r="H55" s="17" t="s">
        <v>12</v>
      </c>
      <c r="I55" s="1"/>
      <c r="J55" s="1"/>
      <c r="K55" s="1"/>
    </row>
    <row r="56" spans="1:11" ht="19.5" customHeight="1">
      <c r="A56" s="1"/>
      <c r="B56" s="18" t="s">
        <v>13</v>
      </c>
      <c r="C56" s="17"/>
      <c r="D56" s="74" t="s">
        <v>14</v>
      </c>
      <c r="E56" s="18" t="s">
        <v>26</v>
      </c>
      <c r="F56" s="13"/>
      <c r="G56" s="17"/>
      <c r="H56" s="17" t="s">
        <v>15</v>
      </c>
      <c r="I56" s="1"/>
      <c r="J56" s="1"/>
      <c r="K56" s="1"/>
    </row>
    <row r="57" spans="1:11" ht="19.5" customHeight="1">
      <c r="A57" s="1"/>
      <c r="B57" s="18" t="s">
        <v>16</v>
      </c>
      <c r="C57" s="17"/>
      <c r="D57" s="74" t="s">
        <v>17</v>
      </c>
      <c r="E57" s="18" t="s">
        <v>18</v>
      </c>
      <c r="F57" s="13"/>
      <c r="G57" s="17"/>
      <c r="H57" s="17" t="s">
        <v>19</v>
      </c>
      <c r="I57" s="1"/>
      <c r="J57" s="1"/>
      <c r="K57" s="1"/>
    </row>
    <row r="58" spans="1:11" ht="19.5" customHeight="1" thickBot="1">
      <c r="A58" s="1"/>
      <c r="B58" s="19" t="s">
        <v>20</v>
      </c>
      <c r="C58" s="20"/>
      <c r="D58" s="75" t="s">
        <v>21</v>
      </c>
      <c r="E58" s="19"/>
      <c r="F58" s="21"/>
      <c r="G58" s="20"/>
      <c r="H58" s="20"/>
      <c r="I58" s="1"/>
      <c r="J58" s="1"/>
      <c r="K58" s="1"/>
    </row>
    <row r="59" spans="1:11" ht="19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9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9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</sheetData>
  <sheetProtection/>
  <printOptions gridLines="1"/>
  <pageMargins left="0.75" right="0.75" top="1" bottom="1" header="0.5" footer="0.5"/>
  <pageSetup horizontalDpi="300" verticalDpi="300" orientation="landscape" paperSize="9" r:id="rId2"/>
  <headerFooter alignWithMargins="0">
    <oddHeader>&amp;R&amp;D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6:J33"/>
  <sheetViews>
    <sheetView zoomScalePageLayoutView="0" workbookViewId="0" topLeftCell="A1">
      <selection activeCell="B6" sqref="B6"/>
    </sheetView>
  </sheetViews>
  <sheetFormatPr defaultColWidth="9.140625" defaultRowHeight="19.5" customHeight="1"/>
  <cols>
    <col min="1" max="1" width="6.421875" style="34" customWidth="1"/>
    <col min="2" max="2" width="14.7109375" style="34" customWidth="1"/>
    <col min="3" max="3" width="13.140625" style="34" customWidth="1"/>
    <col min="4" max="4" width="14.00390625" style="34" customWidth="1"/>
    <col min="5" max="5" width="19.8515625" style="34" customWidth="1"/>
    <col min="6" max="6" width="13.421875" style="34" customWidth="1"/>
    <col min="7" max="7" width="31.28125" style="34" bestFit="1" customWidth="1"/>
    <col min="8" max="8" width="8.7109375" style="34" bestFit="1" customWidth="1"/>
    <col min="9" max="16384" width="9.140625" style="34" customWidth="1"/>
  </cols>
  <sheetData>
    <row r="6" spans="2:10" ht="19.5" customHeight="1">
      <c r="B6" s="33" t="s">
        <v>24</v>
      </c>
      <c r="C6" s="25"/>
      <c r="D6" s="25"/>
      <c r="E6" s="25"/>
      <c r="F6" s="25"/>
      <c r="G6" s="25"/>
      <c r="H6" s="25"/>
      <c r="I6" s="25"/>
      <c r="J6" s="25"/>
    </row>
    <row r="7" spans="2:10" ht="19.5" customHeight="1">
      <c r="B7" s="25" t="s">
        <v>117</v>
      </c>
      <c r="C7" s="25"/>
      <c r="D7" s="25"/>
      <c r="E7" s="25"/>
      <c r="F7" s="25"/>
      <c r="G7" s="25"/>
      <c r="H7" s="25"/>
      <c r="I7" s="25"/>
      <c r="J7" s="25"/>
    </row>
    <row r="8" spans="2:10" ht="19.5" customHeight="1">
      <c r="B8" s="47" t="s">
        <v>60</v>
      </c>
      <c r="C8" s="25"/>
      <c r="D8" s="25"/>
      <c r="E8" s="25"/>
      <c r="F8" s="25"/>
      <c r="G8" s="25"/>
      <c r="H8" s="25"/>
      <c r="I8" s="25"/>
      <c r="J8" s="25"/>
    </row>
    <row r="9" ht="19.5" customHeight="1">
      <c r="B9" s="25" t="s">
        <v>118</v>
      </c>
    </row>
    <row r="10" s="35" customFormat="1" ht="19.5" customHeight="1"/>
    <row r="11" s="35" customFormat="1" ht="19.5" customHeight="1">
      <c r="B11" s="35" t="s">
        <v>38</v>
      </c>
    </row>
    <row r="12" s="35" customFormat="1" ht="19.5" customHeight="1">
      <c r="B12" s="35" t="s">
        <v>39</v>
      </c>
    </row>
    <row r="13" s="35" customFormat="1" ht="19.5" customHeight="1">
      <c r="B13" s="35" t="s">
        <v>40</v>
      </c>
    </row>
    <row r="15" ht="19.5" customHeight="1">
      <c r="B15" s="101"/>
    </row>
    <row r="16" ht="19.5" customHeight="1">
      <c r="B16" s="101"/>
    </row>
    <row r="17" spans="2:8" ht="19.5" customHeight="1" thickBot="1">
      <c r="B17" s="101"/>
      <c r="F17" s="24" t="s">
        <v>44</v>
      </c>
      <c r="H17" s="37"/>
    </row>
    <row r="18" spans="2:8" ht="19.5" customHeight="1">
      <c r="B18" s="101"/>
      <c r="F18" s="39" t="s">
        <v>22</v>
      </c>
      <c r="G18" s="40" t="s">
        <v>96</v>
      </c>
      <c r="H18" s="93">
        <v>0.7</v>
      </c>
    </row>
    <row r="19" spans="2:8" ht="19.5" customHeight="1">
      <c r="B19" s="101"/>
      <c r="E19" s="36"/>
      <c r="F19" s="41" t="s">
        <v>23</v>
      </c>
      <c r="G19" s="42" t="s">
        <v>97</v>
      </c>
      <c r="H19" s="94">
        <v>11.6</v>
      </c>
    </row>
    <row r="20" spans="2:8" ht="19.5" customHeight="1" thickBot="1">
      <c r="B20" s="101"/>
      <c r="F20" s="43" t="s">
        <v>42</v>
      </c>
      <c r="G20" s="44" t="s">
        <v>98</v>
      </c>
      <c r="H20" s="95">
        <v>0.974</v>
      </c>
    </row>
    <row r="21" spans="2:8" ht="19.5" customHeight="1" thickBot="1">
      <c r="B21" s="101"/>
      <c r="F21" s="45" t="s">
        <v>43</v>
      </c>
      <c r="G21" s="46" t="s">
        <v>99</v>
      </c>
      <c r="H21" s="38">
        <f>(H18*H20*1000)/((H19+H18)*3.14159)</f>
        <v>17.644216561977565</v>
      </c>
    </row>
    <row r="23" ht="19.5" customHeight="1">
      <c r="B23" s="34" t="s">
        <v>45</v>
      </c>
    </row>
    <row r="25" spans="2:8" ht="19.5" customHeight="1" thickBot="1">
      <c r="B25" s="101"/>
      <c r="F25" s="24" t="s">
        <v>44</v>
      </c>
      <c r="H25" s="37"/>
    </row>
    <row r="26" spans="2:8" ht="19.5" customHeight="1" thickBot="1">
      <c r="B26" s="101"/>
      <c r="F26" s="45" t="s">
        <v>95</v>
      </c>
      <c r="G26" s="48" t="s">
        <v>46</v>
      </c>
      <c r="H26" s="90">
        <v>2.5</v>
      </c>
    </row>
    <row r="27" spans="2:8" ht="19.5" customHeight="1" thickBot="1">
      <c r="B27" s="101"/>
      <c r="F27" s="45" t="s">
        <v>43</v>
      </c>
      <c r="G27" s="48" t="s">
        <v>100</v>
      </c>
      <c r="H27" s="38">
        <f>H21*H26</f>
        <v>44.110541404943916</v>
      </c>
    </row>
    <row r="28" ht="19.5" customHeight="1">
      <c r="B28" s="101"/>
    </row>
    <row r="29" ht="19.5" customHeight="1">
      <c r="B29" s="101"/>
    </row>
    <row r="30" ht="19.5" customHeight="1">
      <c r="B30" s="101"/>
    </row>
    <row r="31" ht="19.5" customHeight="1">
      <c r="B31" s="101"/>
    </row>
    <row r="32" ht="19.5" customHeight="1">
      <c r="B32" s="101"/>
    </row>
    <row r="33" ht="19.5" customHeight="1">
      <c r="B33" s="101"/>
    </row>
  </sheetData>
  <sheetProtection/>
  <mergeCells count="2">
    <mergeCell ref="B15:B21"/>
    <mergeCell ref="B25:B33"/>
  </mergeCells>
  <printOptions/>
  <pageMargins left="0.75" right="0.75" top="1" bottom="1" header="0.5" footer="0.5"/>
  <pageSetup horizontalDpi="360" verticalDpi="36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J24"/>
  <sheetViews>
    <sheetView zoomScalePageLayoutView="0" workbookViewId="0" topLeftCell="A1">
      <selection activeCell="B6" sqref="B6"/>
    </sheetView>
  </sheetViews>
  <sheetFormatPr defaultColWidth="14.7109375" defaultRowHeight="19.5" customHeight="1"/>
  <cols>
    <col min="1" max="1" width="6.421875" style="34" customWidth="1"/>
    <col min="2" max="3" width="14.7109375" style="34" customWidth="1"/>
    <col min="4" max="4" width="11.421875" style="34" customWidth="1"/>
    <col min="5" max="9" width="17.7109375" style="34" customWidth="1"/>
    <col min="10" max="16384" width="14.7109375" style="34" customWidth="1"/>
  </cols>
  <sheetData>
    <row r="6" ht="19.5" customHeight="1">
      <c r="B6" s="2" t="s">
        <v>24</v>
      </c>
    </row>
    <row r="7" ht="19.5" customHeight="1">
      <c r="B7" s="1" t="s">
        <v>117</v>
      </c>
    </row>
    <row r="8" ht="19.5" customHeight="1">
      <c r="B8" s="30" t="s">
        <v>59</v>
      </c>
    </row>
    <row r="9" spans="1:10" ht="19.5" customHeight="1">
      <c r="A9" s="33"/>
      <c r="B9" s="1" t="s">
        <v>118</v>
      </c>
      <c r="C9" s="25"/>
      <c r="D9" s="25"/>
      <c r="E9" s="25"/>
      <c r="F9" s="25"/>
      <c r="G9" s="25"/>
      <c r="H9" s="25"/>
      <c r="I9" s="25"/>
      <c r="J9" s="25"/>
    </row>
    <row r="10" spans="1:10" ht="19.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</row>
    <row r="11" s="35" customFormat="1" ht="19.5" customHeight="1">
      <c r="B11" s="35" t="s">
        <v>56</v>
      </c>
    </row>
    <row r="12" ht="19.5" customHeight="1" thickBot="1"/>
    <row r="13" spans="5:9" ht="19.5" customHeight="1">
      <c r="E13" s="58" t="s">
        <v>108</v>
      </c>
      <c r="F13" s="59" t="s">
        <v>115</v>
      </c>
      <c r="G13" s="59" t="s">
        <v>110</v>
      </c>
      <c r="H13" s="60" t="s">
        <v>112</v>
      </c>
      <c r="I13" s="53" t="s">
        <v>85</v>
      </c>
    </row>
    <row r="14" spans="5:9" ht="19.5" customHeight="1">
      <c r="E14" s="61" t="s">
        <v>109</v>
      </c>
      <c r="F14" s="51" t="s">
        <v>116</v>
      </c>
      <c r="G14" s="51" t="s">
        <v>111</v>
      </c>
      <c r="H14" s="76" t="s">
        <v>113</v>
      </c>
      <c r="I14" s="54" t="s">
        <v>114</v>
      </c>
    </row>
    <row r="15" spans="1:9" ht="19.5" customHeight="1" thickBot="1">
      <c r="A15" s="101"/>
      <c r="E15" s="81" t="s">
        <v>84</v>
      </c>
      <c r="F15" s="82" t="s">
        <v>84</v>
      </c>
      <c r="G15" s="82" t="s">
        <v>84</v>
      </c>
      <c r="H15" s="83" t="s">
        <v>84</v>
      </c>
      <c r="I15" s="77" t="s">
        <v>79</v>
      </c>
    </row>
    <row r="16" spans="1:9" ht="19.5" customHeight="1" thickBot="1">
      <c r="A16" s="101"/>
      <c r="E16" s="87">
        <v>0.7</v>
      </c>
      <c r="F16" s="88">
        <v>11.6</v>
      </c>
      <c r="G16" s="88">
        <v>44</v>
      </c>
      <c r="H16" s="100">
        <v>1.75</v>
      </c>
      <c r="I16" s="22">
        <f>(G16*3.14159*(F16+E16))/(1000*E16*H16/E16)</f>
        <v>0.9715591474285714</v>
      </c>
    </row>
    <row r="17" ht="19.5" customHeight="1">
      <c r="A17" s="101"/>
    </row>
    <row r="18" ht="19.5" customHeight="1">
      <c r="A18" s="101"/>
    </row>
    <row r="19" ht="19.5" customHeight="1">
      <c r="A19" s="49"/>
    </row>
    <row r="20" ht="19.5" customHeight="1">
      <c r="A20" s="49"/>
    </row>
    <row r="21" ht="19.5" customHeight="1">
      <c r="A21" s="49"/>
    </row>
    <row r="23" ht="19.5" customHeight="1">
      <c r="A23" s="1"/>
    </row>
    <row r="24" ht="19.5" customHeight="1">
      <c r="A24" s="37"/>
    </row>
  </sheetData>
  <sheetProtection/>
  <mergeCells count="1">
    <mergeCell ref="A15:A18"/>
  </mergeCells>
  <printOptions/>
  <pageMargins left="0.75" right="0.75" top="1" bottom="1" header="0.5" footer="0.5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James Tonks</dc:creator>
  <cp:keywords/>
  <dc:description/>
  <cp:lastModifiedBy>Colin Marshall</cp:lastModifiedBy>
  <cp:lastPrinted>2010-10-11T14:14:38Z</cp:lastPrinted>
  <dcterms:created xsi:type="dcterms:W3CDTF">1999-11-01T16:40:13Z</dcterms:created>
  <dcterms:modified xsi:type="dcterms:W3CDTF">2014-08-13T12:12:36Z</dcterms:modified>
  <cp:category/>
  <cp:version/>
  <cp:contentType/>
  <cp:contentStatus/>
</cp:coreProperties>
</file>